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650" windowWidth="15360" windowHeight="9030"/>
  </bookViews>
  <sheets>
    <sheet name="F-GYVC" sheetId="8" r:id="rId1"/>
    <sheet name="Données" sheetId="2" r:id="rId2"/>
  </sheets>
  <definedNames>
    <definedName name="_xlnm.Print_Area" localSheetId="0">'F-GYVC'!$A$1:$N$25</definedName>
  </definedNames>
  <calcPr calcId="125725"/>
</workbook>
</file>

<file path=xl/calcChain.xml><?xml version="1.0" encoding="utf-8"?>
<calcChain xmlns="http://schemas.openxmlformats.org/spreadsheetml/2006/main">
  <c r="E3" i="2"/>
  <c r="F3" s="1"/>
  <c r="F2"/>
  <c r="C19" i="8"/>
  <c r="C21"/>
  <c r="D21" s="1"/>
  <c r="D15"/>
  <c r="D23"/>
  <c r="E53" s="1"/>
  <c r="F8"/>
  <c r="F9"/>
  <c r="F10"/>
  <c r="F11"/>
  <c r="F7"/>
  <c r="F12"/>
  <c r="F15"/>
  <c r="D24" l="1"/>
  <c r="E54" s="1"/>
  <c r="F21"/>
  <c r="F24"/>
  <c r="D54" s="1"/>
  <c r="F23"/>
  <c r="D53" s="1"/>
  <c r="E24"/>
  <c r="E23" l="1"/>
</calcChain>
</file>

<file path=xl/sharedStrings.xml><?xml version="1.0" encoding="utf-8"?>
<sst xmlns="http://schemas.openxmlformats.org/spreadsheetml/2006/main" count="27" uniqueCount="27">
  <si>
    <t>Masse (kg)</t>
  </si>
  <si>
    <t>Bras levier (m)</t>
  </si>
  <si>
    <t>Moment (m.kg)</t>
  </si>
  <si>
    <t>Avion vide</t>
  </si>
  <si>
    <t>Litres</t>
  </si>
  <si>
    <t>Masse</t>
  </si>
  <si>
    <t>CDB</t>
  </si>
  <si>
    <t>Co-Pilote</t>
  </si>
  <si>
    <t>Passager 1</t>
  </si>
  <si>
    <t>Passager 2</t>
  </si>
  <si>
    <t>Au Décollage</t>
  </si>
  <si>
    <t>Total Décollage</t>
  </si>
  <si>
    <t>Total Atterrisage</t>
  </si>
  <si>
    <t>Moment</t>
  </si>
  <si>
    <t>A l'Atterrissage</t>
  </si>
  <si>
    <t>Bagages 40kg maxi</t>
  </si>
  <si>
    <t>Essence (110L)</t>
  </si>
  <si>
    <t xml:space="preserve">consommation </t>
  </si>
  <si>
    <t>25 l/heure</t>
  </si>
  <si>
    <t>Durée du Vol en Mn</t>
  </si>
  <si>
    <t>DR400 GYVC</t>
  </si>
  <si>
    <t>F-GYVC</t>
  </si>
  <si>
    <t>F-GUVC</t>
  </si>
  <si>
    <t>établie le 24 juin 2011</t>
  </si>
  <si>
    <t xml:space="preserve">Masse maxi :  </t>
  </si>
  <si>
    <t>Kgs</t>
  </si>
  <si>
    <t xml:space="preserve">Trajet :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</si>
</sst>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i/>
      <sz val="36"/>
      <name val="Times New Roman"/>
      <family val="1"/>
    </font>
    <font>
      <i/>
      <sz val="20"/>
      <name val="Times New Roman"/>
      <family val="1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b/>
      <sz val="12"/>
      <color rgb="FFFF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8" fillId="0" borderId="0" xfId="0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2" fontId="0" fillId="0" borderId="0" xfId="0" applyNumberFormat="1" applyProtection="1"/>
    <xf numFmtId="2" fontId="11" fillId="0" borderId="0" xfId="0" applyNumberFormat="1" applyFont="1" applyProtection="1"/>
    <xf numFmtId="2" fontId="12" fillId="2" borderId="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Centrage : Décollage - Atterrisage</a:t>
            </a:r>
          </a:p>
        </c:rich>
      </c:tx>
      <c:layout>
        <c:manualLayout>
          <c:xMode val="edge"/>
          <c:yMode val="edge"/>
          <c:x val="0.20076501909536651"/>
          <c:y val="2.88461538461538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33852673365684"/>
          <c:y val="0.17115400686787011"/>
          <c:w val="0.82600459526301395"/>
          <c:h val="0.76923149154098924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Données!$C$2:$G$2</c:f>
              <c:numCache>
                <c:formatCode>General</c:formatCode>
                <c:ptCount val="5"/>
                <c:pt idx="0">
                  <c:v>205</c:v>
                </c:pt>
                <c:pt idx="1">
                  <c:v>205</c:v>
                </c:pt>
                <c:pt idx="2">
                  <c:v>428</c:v>
                </c:pt>
                <c:pt idx="3">
                  <c:v>572</c:v>
                </c:pt>
                <c:pt idx="4">
                  <c:v>572</c:v>
                </c:pt>
              </c:numCache>
            </c:numRef>
          </c:xVal>
          <c:yVal>
            <c:numRef>
              <c:f>Données!$C$3:$G$3</c:f>
              <c:numCache>
                <c:formatCode>General</c:formatCode>
                <c:ptCount val="5"/>
                <c:pt idx="0">
                  <c:v>600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600</c:v>
                </c:pt>
              </c:numCache>
            </c:numRef>
          </c:y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'F-GYVC'!$D$53:$D$54</c:f>
            </c:numRef>
          </c:xVal>
          <c:yVal>
            <c:numRef>
              <c:f>'F-GYVC'!$E$53:$E$54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axId val="102435456"/>
        <c:axId val="102486784"/>
      </c:scatterChart>
      <c:valAx>
        <c:axId val="102435456"/>
        <c:scaling>
          <c:orientation val="minMax"/>
          <c:max val="7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486784"/>
        <c:crossesAt val="600"/>
        <c:crossBetween val="midCat"/>
        <c:majorUnit val="50"/>
        <c:minorUnit val="10"/>
      </c:valAx>
      <c:valAx>
        <c:axId val="102486784"/>
        <c:scaling>
          <c:orientation val="minMax"/>
          <c:max val="950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2435456"/>
        <c:crossesAt val="100"/>
        <c:crossBetween val="midCat"/>
        <c:majorUnit val="5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0</xdr:rowOff>
    </xdr:from>
    <xdr:to>
      <xdr:col>14</xdr:col>
      <xdr:colOff>66675</xdr:colOff>
      <xdr:row>19</xdr:row>
      <xdr:rowOff>76200</xdr:rowOff>
    </xdr:to>
    <xdr:graphicFrame macro="">
      <xdr:nvGraphicFramePr>
        <xdr:cNvPr id="184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54"/>
  <sheetViews>
    <sheetView tabSelected="1" zoomScale="85" zoomScaleNormal="85" zoomScaleSheetLayoutView="70" workbookViewId="0">
      <selection activeCell="D7" sqref="D7"/>
    </sheetView>
  </sheetViews>
  <sheetFormatPr baseColWidth="10" defaultRowHeight="12.75"/>
  <cols>
    <col min="1" max="1" width="1" style="4" customWidth="1"/>
    <col min="2" max="2" width="23.28515625" style="4" customWidth="1"/>
    <col min="3" max="3" width="12.28515625" style="4" customWidth="1"/>
    <col min="4" max="4" width="12.5703125" style="4" customWidth="1"/>
    <col min="5" max="5" width="13.140625" style="4" customWidth="1"/>
    <col min="6" max="6" width="12.140625" style="4" customWidth="1"/>
    <col min="7" max="7" width="11.140625" style="4" customWidth="1"/>
    <col min="8" max="8" width="9.42578125" style="4" customWidth="1"/>
    <col min="9" max="9" width="8.42578125" style="4" customWidth="1"/>
    <col min="10" max="10" width="9.5703125" style="4" customWidth="1"/>
    <col min="11" max="11" width="11.42578125" style="4"/>
    <col min="12" max="12" width="9.5703125" style="4" customWidth="1"/>
    <col min="13" max="13" width="9.7109375" style="4" customWidth="1"/>
    <col min="14" max="16384" width="11.42578125" style="4"/>
  </cols>
  <sheetData>
    <row r="2" spans="2:16" ht="44.25" customHeight="1">
      <c r="B2" s="31" t="s">
        <v>20</v>
      </c>
      <c r="C2" s="32"/>
      <c r="D2" s="32"/>
      <c r="E2" s="32"/>
      <c r="F2" s="33"/>
    </row>
    <row r="3" spans="2:16" ht="10.5" customHeight="1">
      <c r="B3" s="34" t="s">
        <v>23</v>
      </c>
      <c r="C3" s="35"/>
      <c r="D3" s="35"/>
      <c r="E3" s="35"/>
      <c r="F3" s="36"/>
    </row>
    <row r="4" spans="2:16" ht="26.25">
      <c r="B4" s="37" t="s">
        <v>24</v>
      </c>
      <c r="C4" s="38"/>
      <c r="D4" s="22">
        <v>900</v>
      </c>
      <c r="E4" s="39" t="s">
        <v>25</v>
      </c>
      <c r="F4" s="40"/>
    </row>
    <row r="6" spans="2:16" ht="34.5" customHeight="1">
      <c r="B6" s="6" t="s">
        <v>21</v>
      </c>
      <c r="C6" s="7" t="s">
        <v>4</v>
      </c>
      <c r="D6" s="7" t="s">
        <v>0</v>
      </c>
      <c r="E6" s="7" t="s">
        <v>1</v>
      </c>
      <c r="F6" s="7" t="s">
        <v>2</v>
      </c>
    </row>
    <row r="7" spans="2:16" ht="20.100000000000001" customHeight="1">
      <c r="B7" s="1" t="s">
        <v>3</v>
      </c>
      <c r="C7" s="8"/>
      <c r="D7" s="1">
        <v>572</v>
      </c>
      <c r="E7" s="9">
        <v>0.35499999999999998</v>
      </c>
      <c r="F7" s="9">
        <f t="shared" ref="F7:F15" si="0">IF(D7&lt;&gt;"",D7*E7,"")</f>
        <v>203.06</v>
      </c>
    </row>
    <row r="8" spans="2:16" ht="20.100000000000001" customHeight="1">
      <c r="B8" s="1" t="s">
        <v>6</v>
      </c>
      <c r="C8" s="8"/>
      <c r="D8" s="5"/>
      <c r="E8" s="1">
        <v>0.41</v>
      </c>
      <c r="F8" s="9" t="str">
        <f t="shared" si="0"/>
        <v/>
      </c>
    </row>
    <row r="9" spans="2:16" ht="20.100000000000001" customHeight="1">
      <c r="B9" s="1" t="s">
        <v>7</v>
      </c>
      <c r="C9" s="8"/>
      <c r="D9" s="5"/>
      <c r="E9" s="1">
        <v>0.41</v>
      </c>
      <c r="F9" s="9" t="str">
        <f t="shared" si="0"/>
        <v/>
      </c>
    </row>
    <row r="10" spans="2:16" ht="20.100000000000001" customHeight="1">
      <c r="B10" s="1" t="s">
        <v>8</v>
      </c>
      <c r="C10" s="8"/>
      <c r="D10" s="5"/>
      <c r="E10" s="1">
        <v>1.19</v>
      </c>
      <c r="F10" s="9" t="str">
        <f t="shared" si="0"/>
        <v/>
      </c>
    </row>
    <row r="11" spans="2:16" ht="20.100000000000001" customHeight="1">
      <c r="B11" s="1" t="s">
        <v>9</v>
      </c>
      <c r="C11" s="8"/>
      <c r="D11" s="5"/>
      <c r="E11" s="1">
        <v>1.19</v>
      </c>
      <c r="F11" s="9" t="str">
        <f t="shared" si="0"/>
        <v/>
      </c>
    </row>
    <row r="12" spans="2:16" ht="20.100000000000001" customHeight="1">
      <c r="B12" s="1" t="s">
        <v>15</v>
      </c>
      <c r="C12" s="8"/>
      <c r="D12" s="5"/>
      <c r="E12" s="1">
        <v>1.9</v>
      </c>
      <c r="F12" s="9" t="str">
        <f t="shared" si="0"/>
        <v/>
      </c>
      <c r="P12" s="25"/>
    </row>
    <row r="13" spans="2:16" s="18" customFormat="1" ht="20.25" customHeight="1">
      <c r="B13" s="2"/>
      <c r="C13" s="10"/>
      <c r="D13" s="10"/>
      <c r="E13" s="10"/>
      <c r="F13" s="11"/>
    </row>
    <row r="14" spans="2:16" s="18" customFormat="1" ht="20.25" customHeight="1">
      <c r="B14" s="2" t="s">
        <v>10</v>
      </c>
      <c r="C14" s="10"/>
      <c r="D14" s="10"/>
      <c r="E14" s="10"/>
      <c r="F14" s="11"/>
    </row>
    <row r="15" spans="2:16" ht="20.100000000000001" customHeight="1">
      <c r="B15" s="1" t="s">
        <v>16</v>
      </c>
      <c r="C15" s="5"/>
      <c r="D15" s="9" t="str">
        <f>IF(C15&gt;0,C15*0.72,"")</f>
        <v/>
      </c>
      <c r="E15" s="1">
        <v>1.1200000000000001</v>
      </c>
      <c r="F15" s="9" t="str">
        <f t="shared" si="0"/>
        <v/>
      </c>
      <c r="P15" s="24"/>
    </row>
    <row r="16" spans="2:16" ht="20.100000000000001" customHeight="1">
      <c r="B16" s="10"/>
      <c r="C16" s="19"/>
      <c r="D16" s="17"/>
      <c r="E16" s="10"/>
      <c r="F16" s="17"/>
    </row>
    <row r="17" spans="2:6" ht="20.100000000000001" customHeight="1">
      <c r="B17" s="1" t="s">
        <v>19</v>
      </c>
      <c r="C17" s="5"/>
      <c r="D17" s="17"/>
      <c r="E17" s="10"/>
      <c r="F17" s="17"/>
    </row>
    <row r="18" spans="2:6" ht="20.100000000000001" customHeight="1">
      <c r="B18" s="3"/>
      <c r="C18" s="10"/>
      <c r="D18" s="11"/>
      <c r="E18" s="3"/>
      <c r="F18" s="11"/>
    </row>
    <row r="19" spans="2:6" s="18" customFormat="1" ht="20.25" customHeight="1">
      <c r="B19" s="2" t="s">
        <v>17</v>
      </c>
      <c r="C19" s="20">
        <f>C17*25/60</f>
        <v>0</v>
      </c>
      <c r="D19" s="12" t="s">
        <v>18</v>
      </c>
      <c r="E19" s="10"/>
      <c r="F19" s="11"/>
    </row>
    <row r="20" spans="2:6" s="18" customFormat="1" ht="20.25" customHeight="1">
      <c r="C20" s="10"/>
      <c r="D20" s="10"/>
      <c r="E20" s="10"/>
      <c r="F20" s="11"/>
    </row>
    <row r="21" spans="2:6" ht="20.100000000000001" customHeight="1">
      <c r="B21" s="2" t="s">
        <v>14</v>
      </c>
      <c r="C21" s="9">
        <f>C15-C19</f>
        <v>0</v>
      </c>
      <c r="D21" s="9" t="str">
        <f>IF(C21&gt;0,C21*0.72,"")</f>
        <v/>
      </c>
      <c r="E21" s="1">
        <v>1.1200000000000001</v>
      </c>
      <c r="F21" s="9" t="str">
        <f>IF(D21&lt;&gt;"",D21*E21,"")</f>
        <v/>
      </c>
    </row>
    <row r="22" spans="2:6" s="18" customFormat="1" ht="20.25" customHeight="1">
      <c r="B22" s="2"/>
      <c r="C22" s="10"/>
      <c r="D22" s="10"/>
      <c r="E22" s="10"/>
      <c r="F22" s="11"/>
    </row>
    <row r="23" spans="2:6" ht="20.100000000000001" customHeight="1">
      <c r="B23" s="13" t="s">
        <v>11</v>
      </c>
      <c r="C23" s="14"/>
      <c r="D23" s="26" t="str">
        <f>IF(D8&gt;0,SUM(D7:D15),"")</f>
        <v/>
      </c>
      <c r="E23" s="13" t="str">
        <f>IF(D8&gt;0,ROUND(F23/D23,2),"")</f>
        <v/>
      </c>
      <c r="F23" s="26" t="str">
        <f>IF(D8&gt;0,SUM(F7:F15),"")</f>
        <v/>
      </c>
    </row>
    <row r="24" spans="2:6" ht="20.100000000000001" customHeight="1">
      <c r="B24" s="13" t="s">
        <v>12</v>
      </c>
      <c r="C24" s="14"/>
      <c r="D24" s="26" t="str">
        <f>IF(D8&gt;0,SUM(D7:D12)+SUM(D21:D21),"")</f>
        <v/>
      </c>
      <c r="E24" s="13" t="str">
        <f>IF(D8&gt;0,ROUND(F24/D24,2),"")</f>
        <v/>
      </c>
      <c r="F24" s="26" t="str">
        <f>IF(D8&gt;0,SUM(F7:F12)+SUM(F21:F21),"")</f>
        <v/>
      </c>
    </row>
    <row r="25" spans="2:6" ht="14.25" customHeight="1">
      <c r="B25" s="30"/>
      <c r="C25" s="30"/>
      <c r="D25" s="15"/>
      <c r="E25" s="16"/>
      <c r="F25" s="16"/>
    </row>
    <row r="26" spans="2:6" ht="15.75">
      <c r="B26" s="21" t="s">
        <v>26</v>
      </c>
      <c r="C26" s="27"/>
      <c r="D26" s="28"/>
      <c r="E26" s="28"/>
      <c r="F26" s="29"/>
    </row>
    <row r="49" spans="4:5">
      <c r="D49" s="23">
        <v>0.20499999999999999</v>
      </c>
      <c r="E49" s="23">
        <v>750</v>
      </c>
    </row>
    <row r="50" spans="4:5">
      <c r="D50" s="23">
        <v>0.42799999999999999</v>
      </c>
      <c r="E50" s="23">
        <v>1100</v>
      </c>
    </row>
    <row r="51" spans="4:5">
      <c r="D51" s="23">
        <v>0.56399999999999995</v>
      </c>
      <c r="E51" s="23">
        <v>1100</v>
      </c>
    </row>
    <row r="52" spans="4:5">
      <c r="D52" s="23"/>
      <c r="E52" s="23"/>
    </row>
    <row r="53" spans="4:5">
      <c r="D53" s="23" t="str">
        <f>F23</f>
        <v/>
      </c>
      <c r="E53" s="23" t="str">
        <f>D23</f>
        <v/>
      </c>
    </row>
    <row r="54" spans="4:5">
      <c r="D54" s="23" t="str">
        <f>F24</f>
        <v/>
      </c>
      <c r="E54" s="23" t="str">
        <f>D24</f>
        <v/>
      </c>
    </row>
  </sheetData>
  <sheetProtection sheet="1" objects="1" scenarios="1"/>
  <mergeCells count="6">
    <mergeCell ref="C26:F26"/>
    <mergeCell ref="B25:C25"/>
    <mergeCell ref="B2:F2"/>
    <mergeCell ref="B3:F3"/>
    <mergeCell ref="B4:C4"/>
    <mergeCell ref="E4:F4"/>
  </mergeCells>
  <phoneticPr fontId="0" type="noConversion"/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"/>
  <sheetViews>
    <sheetView zoomScale="145" workbookViewId="0">
      <selection activeCell="F2" sqref="F2"/>
    </sheetView>
  </sheetViews>
  <sheetFormatPr baseColWidth="10" defaultRowHeight="12.75"/>
  <cols>
    <col min="1" max="1" width="8.7109375" customWidth="1"/>
    <col min="2" max="2" width="8.85546875" customWidth="1"/>
    <col min="3" max="7" width="7.140625" customWidth="1"/>
  </cols>
  <sheetData>
    <row r="2" spans="1:7">
      <c r="A2" s="4" t="s">
        <v>22</v>
      </c>
      <c r="B2" s="4" t="s">
        <v>13</v>
      </c>
      <c r="C2" s="4">
        <v>205</v>
      </c>
      <c r="D2" s="4">
        <v>205</v>
      </c>
      <c r="E2" s="4">
        <v>428</v>
      </c>
      <c r="F2" s="4">
        <f>'F-GYVC'!D7</f>
        <v>572</v>
      </c>
      <c r="G2" s="4">
        <v>572</v>
      </c>
    </row>
    <row r="3" spans="1:7">
      <c r="A3" s="4"/>
      <c r="B3" s="4" t="s">
        <v>5</v>
      </c>
      <c r="C3" s="4">
        <v>600</v>
      </c>
      <c r="D3" s="4">
        <v>750</v>
      </c>
      <c r="E3" s="4">
        <f>'F-GYVC'!D4</f>
        <v>900</v>
      </c>
      <c r="F3" s="4">
        <f>E3</f>
        <v>900</v>
      </c>
      <c r="G3" s="4">
        <v>600</v>
      </c>
    </row>
    <row r="4" spans="1:7">
      <c r="A4" s="4"/>
      <c r="B4" s="4"/>
      <c r="C4" s="4"/>
      <c r="D4" s="4"/>
      <c r="E4" s="4"/>
      <c r="F4" s="4"/>
      <c r="G4" s="4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F-GYVC</vt:lpstr>
      <vt:lpstr>Données</vt:lpstr>
      <vt:lpstr>'F-GYVC'!Zone_d_impression</vt:lpstr>
    </vt:vector>
  </TitlesOfParts>
  <Company>Raimboux Poteries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Fiches de pesée</dc:title>
  <dc:creator>Raimboux Daniel</dc:creator>
  <cp:lastModifiedBy>aviation légère</cp:lastModifiedBy>
  <cp:lastPrinted>2012-07-04T19:35:16Z</cp:lastPrinted>
  <dcterms:created xsi:type="dcterms:W3CDTF">2000-08-17T13:28:59Z</dcterms:created>
  <dcterms:modified xsi:type="dcterms:W3CDTF">2018-09-08T14:02:27Z</dcterms:modified>
</cp:coreProperties>
</file>